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2"/>
  </bookViews>
  <sheets>
    <sheet name="Całkowita wartość punktowa" sheetId="1" r:id="rId1"/>
    <sheet name="Artykuł 2017 - 2018" sheetId="2" r:id="rId2"/>
    <sheet name="Artykuł 2019 - 2021" sheetId="3" r:id="rId3"/>
    <sheet name="Monografia 2017 - 2021" sheetId="4" r:id="rId4"/>
  </sheets>
  <definedNames/>
  <calcPr fullCalcOnLoad="1"/>
</workbook>
</file>

<file path=xl/sharedStrings.xml><?xml version="1.0" encoding="utf-8"?>
<sst xmlns="http://schemas.openxmlformats.org/spreadsheetml/2006/main" count="206" uniqueCount="104">
  <si>
    <t>Artykuł w czasopiśmie</t>
  </si>
  <si>
    <t>Całkowita watrość punktowa publikacji Pc w okresie</t>
  </si>
  <si>
    <t>Przeliczona wartość punktowa publikacji P w okresie</t>
  </si>
  <si>
    <t>Udział jednostkowy Autora U</t>
  </si>
  <si>
    <t>Wartość pkt udziału jednostkowego Pu</t>
  </si>
  <si>
    <t>2017 - 2018 Wykaz z 2017</t>
  </si>
  <si>
    <t>2019 - 2020 Wykaz z 2019</t>
  </si>
  <si>
    <t>Artykuł recenzyjny</t>
  </si>
  <si>
    <t>Poza wykazem</t>
  </si>
  <si>
    <t>Z wykazu czasopism</t>
  </si>
  <si>
    <t>25 lub 20</t>
  </si>
  <si>
    <t>mniej niż 20</t>
  </si>
  <si>
    <t>25%Pc</t>
  </si>
  <si>
    <t>2017 - 2018</t>
  </si>
  <si>
    <t>2019 - 2020</t>
  </si>
  <si>
    <t>25%Pc (P ustalone jw.)</t>
  </si>
  <si>
    <t>Wartość punktowa artykułów naukowych</t>
  </si>
  <si>
    <t>Typ publikacji</t>
  </si>
  <si>
    <t>Całkowita watrość punktowa publikacji Pc w okresie 2017 - 2020</t>
  </si>
  <si>
    <t>Przeliczona wartość punktowa publikacji P w okresie 2017 - 2020</t>
  </si>
  <si>
    <t>Wartość punktowa udziału jednostkowego Pu</t>
  </si>
  <si>
    <t>Przekład monografii na język polski lub z polskiego na inny język nowożytny</t>
  </si>
  <si>
    <t>Monografia|Redakcja|Rozdział poziom 2</t>
  </si>
  <si>
    <t>300 | 150 | 75</t>
  </si>
  <si>
    <t>Monografia|Redakcja|Rozdział poziom 1, Monografia poza wykazem oceniona przez KEN (max 5 monografii, ocena na wniosek),</t>
  </si>
  <si>
    <t>100 | 20 | 20</t>
  </si>
  <si>
    <t>Monografia|Redakcja|Rozdział poza wykazem</t>
  </si>
  <si>
    <t>20 | 5 | 5</t>
  </si>
  <si>
    <t>Pc - całkowita wartość punktowa publikacji</t>
  </si>
  <si>
    <t>10% całkowitej wartości punktowej</t>
  </si>
  <si>
    <t>przeliczeniowa wartość punktowa wg wzoru</t>
  </si>
  <si>
    <t>To wartość Twoich publikacji dla ewaluacji jakości działalności naukowej.</t>
  </si>
  <si>
    <t>P - przeliczeniowa wartość punktowa publikacji (większa z liczb z kolumny E lub F)</t>
  </si>
  <si>
    <t>U - część slota (udział jednostkowy autora w publikacji, kolumna I/B)</t>
  </si>
  <si>
    <t xml:space="preserve">Pu - pkt dla pracownika (wartość punktowa udziału jednostkowego) </t>
  </si>
  <si>
    <t>n/d</t>
  </si>
  <si>
    <t>monografia</t>
  </si>
  <si>
    <t>redakcja</t>
  </si>
  <si>
    <t>rozdział</t>
  </si>
  <si>
    <t>Wstaw odpowiednie liczby charakteryzujące Twoją publikację.
Liczba punktów Pc jest przydzielona w zależności od rodzaju publikacji i prestiżu wydawnictwa.</t>
  </si>
  <si>
    <t>200 | 100 | 50</t>
  </si>
  <si>
    <t>80 | 20 | 20</t>
  </si>
  <si>
    <t>Monografia|Redakcja|Rozdział poziom 1</t>
  </si>
  <si>
    <t>Artykuł z wykazu (2019-2020)</t>
  </si>
  <si>
    <t>20, 40, 70, 100, 140, 200</t>
  </si>
  <si>
    <t>Artykuł z wykazu (2017-2018)</t>
  </si>
  <si>
    <t>1-15, 20-25, 30-50</t>
  </si>
  <si>
    <t>25% punktacji</t>
  </si>
  <si>
    <t>Monografia z I / II poziomu</t>
  </si>
  <si>
    <t>100 / 300</t>
  </si>
  <si>
    <t>80 / 200</t>
  </si>
  <si>
    <t>Przekład lub edycja źródeł</t>
  </si>
  <si>
    <t>Monografia oceniona przez KEN / rozdział / redakcja</t>
  </si>
  <si>
    <t>100 / 20 / 20</t>
  </si>
  <si>
    <t>80 / 20 / 20</t>
  </si>
  <si>
    <t>Redakcja monogr. I / II</t>
  </si>
  <si>
    <t>20 / 150</t>
  </si>
  <si>
    <t>20 / 100</t>
  </si>
  <si>
    <t>Rozdział monogr. I / II</t>
  </si>
  <si>
    <t>20 / 75</t>
  </si>
  <si>
    <t>20 / 50</t>
  </si>
  <si>
    <t>Monografia spoza wykazu</t>
  </si>
  <si>
    <t>Redakcja monogr. spoza wykazu</t>
  </si>
  <si>
    <t>Rozdział monogr. spoza wykazu</t>
  </si>
  <si>
    <t>Artykuł opublikowany w czasopiśmie (liczba pkt)</t>
  </si>
  <si>
    <t>Liczba punktów dla dyscypliny (P)</t>
  </si>
  <si>
    <t>przeliczeniowa wartość punktowa publikacji dla dyscypliny (większa z liczb z kolumny E lub F) - (P)</t>
  </si>
  <si>
    <t>Część slotu przypadająca na jednego pracownika z dyscypliny (U - udział jednostkowy)</t>
  </si>
  <si>
    <t>Liczba punktów przypadająca na jednego pracownika z dyscypliny (Pu -wartość punktowa wypełnienia slotu )</t>
  </si>
  <si>
    <t>30 lub więcej</t>
  </si>
  <si>
    <t>20 lub 25</t>
  </si>
  <si>
    <t xml:space="preserve">mniej niż 20 </t>
  </si>
  <si>
    <t>Artykuł (5 pkt)</t>
  </si>
  <si>
    <t>Wstaw odpowiednie liczby charakteryzujące Twoją publikację. 
  (kolumny B, C i D oznakowane kolorem żółtym)</t>
  </si>
  <si>
    <t>przeliczeniowa wartość punktowa publikacji wg wzoru (P)</t>
  </si>
  <si>
    <t>część slota (udział jednostkowy autora w publikacji, kolumna I/B) - (U)</t>
  </si>
  <si>
    <t xml:space="preserve">Pu - punkty dla pracownika (wartość punktowa udziału jednostkowego) </t>
  </si>
  <si>
    <t>100 - 140 - 200</t>
  </si>
  <si>
    <t>40 - 70</t>
  </si>
  <si>
    <t>Czasopismo naukowe spoza wykazu 2017-2018</t>
  </si>
  <si>
    <t>Wartość punktowa monografii naukowych w naukach humanistycznych, społecznych, teologicznych</t>
  </si>
  <si>
    <t>Wartość punktowa monografii naukowych w ścisłych, przyrodniczych, technicznych, medycznych</t>
  </si>
  <si>
    <t>Artykuł w czasop. spoza wykazu (2019-2020)</t>
  </si>
  <si>
    <t>Rec. artykuł o obj. 0,5 ark. w zagr. czasop. naukowym spoza wykazu (2017-2018)</t>
  </si>
  <si>
    <t>NAUKI ŚCISŁE, PRZYRODNICZE, TECHNICZNE, MEDYCZNE</t>
  </si>
  <si>
    <t>NAUKI HUMANISTYCZNE, SPOŁECZNE, TEOLOGICZNE</t>
  </si>
  <si>
    <t>Czasopismo naukowe zamieszczone w wykazie 2017-2018</t>
  </si>
  <si>
    <t>m (liczba wszystkich autorów)</t>
  </si>
  <si>
    <t>k (liczba autorów z jednej dyscypliny i podmiotu - UWM)</t>
  </si>
  <si>
    <r>
      <rPr>
        <b/>
        <i/>
        <sz val="11"/>
        <color indexed="8"/>
        <rFont val="Times New Roman"/>
        <family val="1"/>
      </rPr>
      <t>k</t>
    </r>
    <r>
      <rPr>
        <b/>
        <sz val="11"/>
        <color indexed="8"/>
        <rFont val="Times New Roman"/>
        <family val="1"/>
      </rPr>
      <t xml:space="preserve"> - liczba autorów z jednej dyscypliny i podmiotu - UWM
</t>
    </r>
    <r>
      <rPr>
        <b/>
        <i/>
        <sz val="11"/>
        <color indexed="8"/>
        <rFont val="Times New Roman"/>
        <family val="1"/>
      </rPr>
      <t>m</t>
    </r>
    <r>
      <rPr>
        <b/>
        <sz val="11"/>
        <color indexed="8"/>
        <rFont val="Times New Roman"/>
        <family val="1"/>
      </rPr>
      <t xml:space="preserve"> - liczba autorów ogółem</t>
    </r>
  </si>
  <si>
    <t xml:space="preserve">Pc - całkowita wartość punktowa publikacji </t>
  </si>
  <si>
    <t xml:space="preserve">Wydawnictwo z poziomu II </t>
  </si>
  <si>
    <t>Wydawnictwo z poziomu I</t>
  </si>
  <si>
    <t>Wydawnictwo spoza wykazu MNiSW</t>
  </si>
  <si>
    <t>min. 30</t>
  </si>
  <si>
    <r>
      <t xml:space="preserve">1) </t>
    </r>
    <r>
      <rPr>
        <b/>
        <sz val="11"/>
        <color indexed="60"/>
        <rFont val="Times New Roman"/>
        <family val="1"/>
      </rPr>
      <t>Nauki ścisłe, przyrodnicze, techniczne, medyczne</t>
    </r>
    <r>
      <rPr>
        <b/>
        <sz val="11"/>
        <rFont val="Times New Roman"/>
        <family val="1"/>
      </rPr>
      <t>: monografia 80, rozdział 20, redakcja 20</t>
    </r>
  </si>
  <si>
    <r>
      <t xml:space="preserve">1) </t>
    </r>
    <r>
      <rPr>
        <b/>
        <sz val="11"/>
        <color indexed="60"/>
        <rFont val="Times New Roman"/>
        <family val="1"/>
      </rPr>
      <t>Nauki humanistyczne, społeczne i teologiczne:</t>
    </r>
    <r>
      <rPr>
        <b/>
        <sz val="11"/>
        <rFont val="Times New Roman"/>
        <family val="1"/>
      </rPr>
      <t xml:space="preserve"> monografia 100, rozdział 20, redakcja 20  </t>
    </r>
  </si>
  <si>
    <r>
      <rPr>
        <b/>
        <sz val="11"/>
        <color indexed="60"/>
        <rFont val="Times New Roman"/>
        <family val="1"/>
      </rPr>
      <t>Nauki ścisłe, przyrodnicze, techniczne, medyczne:</t>
    </r>
    <r>
      <rPr>
        <b/>
        <sz val="11"/>
        <rFont val="Times New Roman"/>
        <family val="1"/>
      </rPr>
      <t xml:space="preserve"> monografia 200, rozdział 50, redakcja 100</t>
    </r>
  </si>
  <si>
    <r>
      <t xml:space="preserve"> </t>
    </r>
    <r>
      <rPr>
        <b/>
        <sz val="11"/>
        <color indexed="60"/>
        <rFont val="Times New Roman"/>
        <family val="1"/>
      </rPr>
      <t>Nauki humanistyczne, społeczne, teologiczne</t>
    </r>
    <r>
      <rPr>
        <b/>
        <sz val="11"/>
        <rFont val="Times New Roman"/>
        <family val="1"/>
      </rPr>
      <t>: monografia 300, rozdział 75, redakcja 150</t>
    </r>
  </si>
  <si>
    <t xml:space="preserve">Punktacja monografii poza wykazem: monografia 20, rozdział 5, redakcja 5. </t>
  </si>
  <si>
    <t>Czasopismo naukowe i materiały konferencyjne zamieszczone w wykazie 2019-2021</t>
  </si>
  <si>
    <t>Czasopismo naukowe i materiały konferencyjne spoza wykazu 2019-2021</t>
  </si>
  <si>
    <t>Artykuł (15 pkt)</t>
  </si>
  <si>
    <t>Artykuł (1 pkt)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</si>
</sst>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color indexed="8"/>
      <name val="Cambria Math"/>
      <family val="0"/>
    </font>
    <font>
      <sz val="11"/>
      <color indexed="8"/>
      <name val="+mn-e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3E5E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18" borderId="10" xfId="41" applyFont="1" applyFill="1" applyBorder="1" applyAlignment="1">
      <alignment horizontal="center" vertical="center" wrapText="1"/>
    </xf>
    <xf numFmtId="0" fontId="52" fillId="18" borderId="10" xfId="4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justify" vertical="center" wrapText="1" readingOrder="1"/>
    </xf>
    <xf numFmtId="0" fontId="5" fillId="33" borderId="10" xfId="0" applyFont="1" applyFill="1" applyBorder="1" applyAlignment="1">
      <alignment horizontal="justify" vertical="center" wrapText="1" readingOrder="1"/>
    </xf>
    <xf numFmtId="0" fontId="4" fillId="18" borderId="10" xfId="0" applyFont="1" applyFill="1" applyBorder="1" applyAlignment="1">
      <alignment horizontal="center" vertical="center" wrapText="1" readingOrder="1"/>
    </xf>
    <xf numFmtId="0" fontId="4" fillId="18" borderId="10" xfId="0" applyFont="1" applyFill="1" applyBorder="1" applyAlignment="1">
      <alignment horizontal="justify" vertical="center" wrapText="1" readingOrder="1"/>
    </xf>
    <xf numFmtId="0" fontId="51" fillId="0" borderId="0" xfId="0" applyFont="1" applyAlignment="1">
      <alignment/>
    </xf>
    <xf numFmtId="0" fontId="6" fillId="18" borderId="11" xfId="41" applyFont="1" applyFill="1" applyBorder="1" applyAlignment="1">
      <alignment horizontal="center" vertical="center" wrapText="1"/>
    </xf>
    <xf numFmtId="0" fontId="51" fillId="11" borderId="10" xfId="15" applyFont="1" applyFill="1" applyBorder="1" applyAlignment="1">
      <alignment horizontal="center" vertical="center" wrapText="1"/>
    </xf>
    <xf numFmtId="0" fontId="6" fillId="34" borderId="10" xfId="27" applyFont="1" applyFill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vertical="center" wrapText="1"/>
    </xf>
    <xf numFmtId="165" fontId="6" fillId="34" borderId="10" xfId="27" applyNumberFormat="1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27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6" fillId="18" borderId="10" xfId="4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6" fillId="0" borderId="10" xfId="27" applyFont="1" applyFill="1" applyBorder="1" applyAlignment="1">
      <alignment horizontal="center" vertical="center" wrapText="1"/>
    </xf>
    <xf numFmtId="0" fontId="7" fillId="0" borderId="10" xfId="27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164" fontId="6" fillId="18" borderId="10" xfId="0" applyNumberFormat="1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0" fontId="51" fillId="11" borderId="10" xfId="15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165" fontId="7" fillId="34" borderId="10" xfId="2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center" vertical="center"/>
    </xf>
    <xf numFmtId="164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51" fillId="0" borderId="13" xfId="15" applyFont="1" applyFill="1" applyBorder="1" applyAlignment="1">
      <alignment horizontal="center" vertical="center"/>
    </xf>
    <xf numFmtId="164" fontId="51" fillId="0" borderId="13" xfId="0" applyNumberFormat="1" applyFont="1" applyFill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/>
    </xf>
    <xf numFmtId="165" fontId="7" fillId="0" borderId="13" xfId="27" applyNumberFormat="1" applyFont="1" applyFill="1" applyBorder="1" applyAlignment="1">
      <alignment horizontal="center" vertical="center"/>
    </xf>
    <xf numFmtId="0" fontId="51" fillId="0" borderId="0" xfId="15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65" fontId="7" fillId="0" borderId="0" xfId="27" applyNumberFormat="1" applyFont="1" applyFill="1" applyBorder="1" applyAlignment="1">
      <alignment horizontal="center" vertical="center"/>
    </xf>
    <xf numFmtId="165" fontId="6" fillId="34" borderId="11" xfId="27" applyNumberFormat="1" applyFont="1" applyFill="1" applyBorder="1" applyAlignment="1">
      <alignment horizontal="center" vertical="center" wrapText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6" fillId="0" borderId="0" xfId="27" applyFont="1" applyFill="1" applyBorder="1" applyAlignment="1">
      <alignment vertical="center" wrapText="1"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0" fontId="6" fillId="18" borderId="10" xfId="0" applyFont="1" applyFill="1" applyBorder="1" applyAlignment="1">
      <alignment horizontal="center" vertical="center" wrapText="1"/>
    </xf>
    <xf numFmtId="165" fontId="6" fillId="34" borderId="10" xfId="27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18" borderId="10" xfId="41" applyFont="1" applyFill="1" applyBorder="1" applyAlignment="1">
      <alignment horizontal="center" vertical="center" wrapText="1"/>
    </xf>
    <xf numFmtId="0" fontId="52" fillId="18" borderId="10" xfId="4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2" fillId="18" borderId="10" xfId="4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18" borderId="11" xfId="41" applyFont="1" applyFill="1" applyBorder="1" applyAlignment="1">
      <alignment horizontal="center" vertical="center" wrapText="1"/>
    </xf>
    <xf numFmtId="0" fontId="52" fillId="18" borderId="15" xfId="41" applyFont="1" applyFill="1" applyBorder="1" applyAlignment="1">
      <alignment horizontal="center" vertical="center" wrapText="1"/>
    </xf>
    <xf numFmtId="0" fontId="52" fillId="18" borderId="17" xfId="41" applyFont="1" applyFill="1" applyBorder="1" applyAlignment="1">
      <alignment horizontal="center" vertical="center" wrapText="1"/>
    </xf>
    <xf numFmtId="0" fontId="52" fillId="18" borderId="18" xfId="41" applyFont="1" applyFill="1" applyBorder="1" applyAlignment="1">
      <alignment horizontal="center" vertical="center" wrapText="1"/>
    </xf>
    <xf numFmtId="0" fontId="52" fillId="18" borderId="19" xfId="41" applyFont="1" applyFill="1" applyBorder="1" applyAlignment="1">
      <alignment horizontal="center" vertical="center" wrapText="1"/>
    </xf>
    <xf numFmtId="0" fontId="52" fillId="18" borderId="20" xfId="4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4" fontId="51" fillId="0" borderId="12" xfId="0" applyNumberFormat="1" applyFont="1" applyBorder="1" applyAlignment="1">
      <alignment horizontal="center" vertical="center" wrapText="1"/>
    </xf>
    <xf numFmtId="14" fontId="51" fillId="0" borderId="16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5" fillId="11" borderId="10" xfId="15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5" fillId="11" borderId="10" xfId="15" applyFont="1" applyFill="1" applyBorder="1" applyAlignment="1">
      <alignment horizontal="center" vertical="center" wrapText="1"/>
    </xf>
    <xf numFmtId="0" fontId="55" fillId="34" borderId="10" xfId="27" applyFont="1" applyFill="1" applyBorder="1" applyAlignment="1">
      <alignment horizontal="center" vertical="center" wrapText="1"/>
    </xf>
    <xf numFmtId="0" fontId="55" fillId="34" borderId="10" xfId="27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55" fillId="34" borderId="15" xfId="27" applyFont="1" applyFill="1" applyBorder="1" applyAlignment="1">
      <alignment horizontal="center" vertical="center" wrapText="1"/>
    </xf>
    <xf numFmtId="0" fontId="55" fillId="34" borderId="15" xfId="27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1314450</xdr:colOff>
      <xdr:row>31</xdr:row>
      <xdr:rowOff>123825</xdr:rowOff>
    </xdr:from>
    <xdr:ext cx="1257300" cy="323850"/>
    <xdr:sp>
      <xdr:nvSpPr>
        <xdr:cNvPr id="1" name="pole tekstowe 5"/>
        <xdr:cNvSpPr txBox="1">
          <a:spLocks noChangeArrowheads="1"/>
        </xdr:cNvSpPr>
      </xdr:nvSpPr>
      <xdr:spPr>
        <a:xfrm>
          <a:off x="7181850" y="14030325"/>
          <a:ext cx="1257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  k/m′  min⁡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10%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Pc</a:t>
          </a:r>
        </a:p>
      </xdr:txBody>
    </xdr:sp>
    <xdr:clientData/>
  </xdr:oneCellAnchor>
  <xdr:oneCellAnchor>
    <xdr:from>
      <xdr:col>5</xdr:col>
      <xdr:colOff>638175</xdr:colOff>
      <xdr:row>30</xdr:row>
      <xdr:rowOff>314325</xdr:rowOff>
    </xdr:from>
    <xdr:ext cx="666750" cy="323850"/>
    <xdr:sp>
      <xdr:nvSpPr>
        <xdr:cNvPr id="2" name="pole tekstowe 7"/>
        <xdr:cNvSpPr txBox="1">
          <a:spLocks noChangeArrowheads="1"/>
        </xdr:cNvSpPr>
      </xdr:nvSpPr>
      <xdr:spPr>
        <a:xfrm>
          <a:off x="10325100" y="13268325"/>
          <a:ext cx="66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P/Pc   1/k</a:t>
          </a:r>
        </a:p>
      </xdr:txBody>
    </xdr:sp>
    <xdr:clientData/>
  </xdr:oneCellAnchor>
  <xdr:oneCellAnchor>
    <xdr:from>
      <xdr:col>6</xdr:col>
      <xdr:colOff>942975</xdr:colOff>
      <xdr:row>30</xdr:row>
      <xdr:rowOff>371475</xdr:rowOff>
    </xdr:from>
    <xdr:ext cx="228600" cy="1114425"/>
    <xdr:sp>
      <xdr:nvSpPr>
        <xdr:cNvPr id="3" name="pole tekstowe 8"/>
        <xdr:cNvSpPr txBox="1">
          <a:spLocks noChangeArrowheads="1"/>
        </xdr:cNvSpPr>
      </xdr:nvSpPr>
      <xdr:spPr>
        <a:xfrm>
          <a:off x="12534900" y="13325475"/>
          <a:ext cx="2286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P/k</a:t>
          </a:r>
        </a:p>
      </xdr:txBody>
    </xdr:sp>
    <xdr:clientData/>
  </xdr:oneCellAnchor>
  <xdr:oneCellAnchor>
    <xdr:from>
      <xdr:col>3</xdr:col>
      <xdr:colOff>1314450</xdr:colOff>
      <xdr:row>30</xdr:row>
      <xdr:rowOff>190500</xdr:rowOff>
    </xdr:from>
    <xdr:ext cx="1638300" cy="1114425"/>
    <xdr:sp>
      <xdr:nvSpPr>
        <xdr:cNvPr id="4" name="pole tekstowe 9"/>
        <xdr:cNvSpPr txBox="1">
          <a:spLocks noChangeArrowheads="1"/>
        </xdr:cNvSpPr>
      </xdr:nvSpPr>
      <xdr:spPr>
        <a:xfrm>
          <a:off x="7181850" y="13144500"/>
          <a:ext cx="1638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√(k/m^′ )  min⁡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10% Pc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  <xdr:twoCellAnchor editAs="oneCell">
    <xdr:from>
      <xdr:col>3</xdr:col>
      <xdr:colOff>1266825</xdr:colOff>
      <xdr:row>20</xdr:row>
      <xdr:rowOff>104775</xdr:rowOff>
    </xdr:from>
    <xdr:to>
      <xdr:col>4</xdr:col>
      <xdr:colOff>695325</xdr:colOff>
      <xdr:row>21</xdr:row>
      <xdr:rowOff>247650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85534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1276350</xdr:colOff>
      <xdr:row>22</xdr:row>
      <xdr:rowOff>114300</xdr:rowOff>
    </xdr:from>
    <xdr:to>
      <xdr:col>4</xdr:col>
      <xdr:colOff>723900</xdr:colOff>
      <xdr:row>23</xdr:row>
      <xdr:rowOff>219075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344025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19</xdr:row>
      <xdr:rowOff>152400</xdr:rowOff>
    </xdr:from>
    <xdr:to>
      <xdr:col>5</xdr:col>
      <xdr:colOff>1285875</xdr:colOff>
      <xdr:row>20</xdr:row>
      <xdr:rowOff>257175</xdr:rowOff>
    </xdr:to>
    <xdr:pic>
      <xdr:nvPicPr>
        <xdr:cNvPr id="7" name="Obraz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82105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19</xdr:row>
      <xdr:rowOff>133350</xdr:rowOff>
    </xdr:from>
    <xdr:to>
      <xdr:col>6</xdr:col>
      <xdr:colOff>1143000</xdr:colOff>
      <xdr:row>20</xdr:row>
      <xdr:rowOff>238125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30125" y="8191500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1314450</xdr:colOff>
      <xdr:row>39</xdr:row>
      <xdr:rowOff>123825</xdr:rowOff>
    </xdr:from>
    <xdr:ext cx="1257300" cy="323850"/>
    <xdr:sp>
      <xdr:nvSpPr>
        <xdr:cNvPr id="9" name="pole tekstowe 10"/>
        <xdr:cNvSpPr txBox="1">
          <a:spLocks noChangeArrowheads="1"/>
        </xdr:cNvSpPr>
      </xdr:nvSpPr>
      <xdr:spPr>
        <a:xfrm>
          <a:off x="7181850" y="18821400"/>
          <a:ext cx="1257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  k/m′  min⁡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10%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Pc</a:t>
          </a:r>
        </a:p>
      </xdr:txBody>
    </xdr:sp>
    <xdr:clientData/>
  </xdr:oneCellAnchor>
  <xdr:oneCellAnchor>
    <xdr:from>
      <xdr:col>5</xdr:col>
      <xdr:colOff>638175</xdr:colOff>
      <xdr:row>38</xdr:row>
      <xdr:rowOff>381000</xdr:rowOff>
    </xdr:from>
    <xdr:ext cx="666750" cy="390525"/>
    <xdr:sp>
      <xdr:nvSpPr>
        <xdr:cNvPr id="10" name="pole tekstowe 11"/>
        <xdr:cNvSpPr txBox="1">
          <a:spLocks noChangeArrowheads="1"/>
        </xdr:cNvSpPr>
      </xdr:nvSpPr>
      <xdr:spPr>
        <a:xfrm>
          <a:off x="10325100" y="17992725"/>
          <a:ext cx="666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P/Pc   1/k</a:t>
          </a:r>
        </a:p>
      </xdr:txBody>
    </xdr:sp>
    <xdr:clientData/>
  </xdr:oneCellAnchor>
  <xdr:oneCellAnchor>
    <xdr:from>
      <xdr:col>6</xdr:col>
      <xdr:colOff>942975</xdr:colOff>
      <xdr:row>38</xdr:row>
      <xdr:rowOff>447675</xdr:rowOff>
    </xdr:from>
    <xdr:ext cx="228600" cy="1228725"/>
    <xdr:sp>
      <xdr:nvSpPr>
        <xdr:cNvPr id="11" name="pole tekstowe 12"/>
        <xdr:cNvSpPr txBox="1">
          <a:spLocks noChangeArrowheads="1"/>
        </xdr:cNvSpPr>
      </xdr:nvSpPr>
      <xdr:spPr>
        <a:xfrm>
          <a:off x="12534900" y="18059400"/>
          <a:ext cx="228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P/k</a:t>
          </a:r>
        </a:p>
      </xdr:txBody>
    </xdr:sp>
    <xdr:clientData/>
  </xdr:oneCellAnchor>
  <xdr:oneCellAnchor>
    <xdr:from>
      <xdr:col>3</xdr:col>
      <xdr:colOff>1314450</xdr:colOff>
      <xdr:row>38</xdr:row>
      <xdr:rowOff>228600</xdr:rowOff>
    </xdr:from>
    <xdr:ext cx="1638300" cy="1257300"/>
    <xdr:sp>
      <xdr:nvSpPr>
        <xdr:cNvPr id="12" name="pole tekstowe 13"/>
        <xdr:cNvSpPr txBox="1">
          <a:spLocks noChangeArrowheads="1"/>
        </xdr:cNvSpPr>
      </xdr:nvSpPr>
      <xdr:spPr>
        <a:xfrm>
          <a:off x="7181850" y="17840325"/>
          <a:ext cx="16383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√(k/m^′ )  min⁡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10% Pc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6">
      <selection activeCell="F17" sqref="F17:F25"/>
    </sheetView>
  </sheetViews>
  <sheetFormatPr defaultColWidth="9.140625" defaultRowHeight="15"/>
  <cols>
    <col min="1" max="1" width="30.8515625" style="0" customWidth="1"/>
    <col min="2" max="4" width="28.57421875" style="0" customWidth="1"/>
    <col min="5" max="5" width="28.7109375" style="0" customWidth="1"/>
    <col min="6" max="7" width="28.57421875" style="0" customWidth="1"/>
  </cols>
  <sheetData>
    <row r="1" spans="1:3" ht="63">
      <c r="A1" s="11" t="s">
        <v>17</v>
      </c>
      <c r="B1" s="11" t="s">
        <v>84</v>
      </c>
      <c r="C1" s="11" t="s">
        <v>85</v>
      </c>
    </row>
    <row r="2" spans="1:3" ht="24.75" customHeight="1">
      <c r="A2" s="12" t="s">
        <v>43</v>
      </c>
      <c r="B2" s="9" t="s">
        <v>44</v>
      </c>
      <c r="C2" s="9" t="s">
        <v>44</v>
      </c>
    </row>
    <row r="3" spans="1:3" ht="24.75" customHeight="1">
      <c r="A3" s="12" t="s">
        <v>45</v>
      </c>
      <c r="B3" s="10" t="s">
        <v>46</v>
      </c>
      <c r="C3" s="10" t="s">
        <v>46</v>
      </c>
    </row>
    <row r="4" spans="1:3" ht="24.75" customHeight="1">
      <c r="A4" s="12" t="s">
        <v>7</v>
      </c>
      <c r="B4" s="9" t="s">
        <v>47</v>
      </c>
      <c r="C4" s="9" t="s">
        <v>47</v>
      </c>
    </row>
    <row r="5" spans="1:3" ht="24.75" customHeight="1">
      <c r="A5" s="12" t="s">
        <v>48</v>
      </c>
      <c r="B5" s="10" t="s">
        <v>50</v>
      </c>
      <c r="C5" s="10" t="s">
        <v>49</v>
      </c>
    </row>
    <row r="6" spans="1:3" ht="24.75" customHeight="1">
      <c r="A6" s="12" t="s">
        <v>51</v>
      </c>
      <c r="B6" s="9" t="s">
        <v>47</v>
      </c>
      <c r="C6" s="9" t="s">
        <v>47</v>
      </c>
    </row>
    <row r="7" spans="1:3" ht="36" customHeight="1">
      <c r="A7" s="12" t="s">
        <v>52</v>
      </c>
      <c r="B7" s="10" t="s">
        <v>54</v>
      </c>
      <c r="C7" s="10" t="s">
        <v>53</v>
      </c>
    </row>
    <row r="8" spans="1:3" ht="24.75" customHeight="1">
      <c r="A8" s="12" t="s">
        <v>55</v>
      </c>
      <c r="B8" s="9" t="s">
        <v>57</v>
      </c>
      <c r="C8" s="9" t="s">
        <v>56</v>
      </c>
    </row>
    <row r="9" spans="1:3" ht="24.75" customHeight="1">
      <c r="A9" s="12" t="s">
        <v>58</v>
      </c>
      <c r="B9" s="10" t="s">
        <v>60</v>
      </c>
      <c r="C9" s="10" t="s">
        <v>59</v>
      </c>
    </row>
    <row r="10" spans="1:3" ht="24.75" customHeight="1">
      <c r="A10" s="12" t="s">
        <v>61</v>
      </c>
      <c r="B10" s="9">
        <v>20</v>
      </c>
      <c r="C10" s="9">
        <v>20</v>
      </c>
    </row>
    <row r="11" spans="1:3" ht="37.5" customHeight="1">
      <c r="A11" s="12" t="s">
        <v>62</v>
      </c>
      <c r="B11" s="10">
        <v>5</v>
      </c>
      <c r="C11" s="10">
        <v>5</v>
      </c>
    </row>
    <row r="12" spans="1:3" ht="36" customHeight="1">
      <c r="A12" s="12" t="s">
        <v>63</v>
      </c>
      <c r="B12" s="9">
        <v>5</v>
      </c>
      <c r="C12" s="9">
        <v>5</v>
      </c>
    </row>
    <row r="13" spans="1:3" ht="32.25" customHeight="1">
      <c r="A13" s="12" t="s">
        <v>82</v>
      </c>
      <c r="B13" s="10">
        <v>5</v>
      </c>
      <c r="C13" s="10">
        <v>5</v>
      </c>
    </row>
    <row r="14" spans="1:3" ht="50.25" customHeight="1">
      <c r="A14" s="12" t="s">
        <v>83</v>
      </c>
      <c r="B14" s="10">
        <v>5</v>
      </c>
      <c r="C14" s="10">
        <v>5</v>
      </c>
    </row>
    <row r="15" spans="1:7" ht="75" customHeight="1">
      <c r="A15" s="60" t="s">
        <v>16</v>
      </c>
      <c r="B15" s="60"/>
      <c r="C15" s="60"/>
      <c r="D15" s="60"/>
      <c r="E15" s="60"/>
      <c r="F15" s="60"/>
      <c r="G15" s="60"/>
    </row>
    <row r="16" spans="1:7" ht="30" customHeight="1">
      <c r="A16" s="62" t="s">
        <v>0</v>
      </c>
      <c r="B16" s="62" t="s">
        <v>1</v>
      </c>
      <c r="C16" s="62"/>
      <c r="D16" s="62" t="s">
        <v>2</v>
      </c>
      <c r="E16" s="62"/>
      <c r="F16" s="6" t="s">
        <v>3</v>
      </c>
      <c r="G16" s="6" t="s">
        <v>4</v>
      </c>
    </row>
    <row r="17" spans="1:7" ht="15">
      <c r="A17" s="62"/>
      <c r="B17" s="5" t="s">
        <v>5</v>
      </c>
      <c r="C17" s="5" t="s">
        <v>6</v>
      </c>
      <c r="D17" s="5" t="s">
        <v>13</v>
      </c>
      <c r="E17" s="5" t="s">
        <v>14</v>
      </c>
      <c r="F17" s="64"/>
      <c r="G17" s="64"/>
    </row>
    <row r="18" spans="1:7" ht="30.75" customHeight="1">
      <c r="A18" s="63" t="s">
        <v>9</v>
      </c>
      <c r="B18" s="61" t="s">
        <v>94</v>
      </c>
      <c r="C18" s="5">
        <v>200</v>
      </c>
      <c r="D18" s="61" t="s">
        <v>94</v>
      </c>
      <c r="E18" s="5">
        <v>200</v>
      </c>
      <c r="F18" s="65"/>
      <c r="G18" s="65"/>
    </row>
    <row r="19" spans="1:7" ht="30.75" customHeight="1">
      <c r="A19" s="63"/>
      <c r="B19" s="61"/>
      <c r="C19" s="5">
        <v>140</v>
      </c>
      <c r="D19" s="61"/>
      <c r="E19" s="5">
        <v>140</v>
      </c>
      <c r="F19" s="65"/>
      <c r="G19" s="65"/>
    </row>
    <row r="20" spans="1:7" ht="30.75" customHeight="1">
      <c r="A20" s="63"/>
      <c r="B20" s="61"/>
      <c r="C20" s="5">
        <v>100</v>
      </c>
      <c r="D20" s="61"/>
      <c r="E20" s="5">
        <v>100</v>
      </c>
      <c r="F20" s="65"/>
      <c r="G20" s="65"/>
    </row>
    <row r="21" spans="1:7" ht="30.75" customHeight="1">
      <c r="A21" s="63"/>
      <c r="B21" s="61" t="s">
        <v>10</v>
      </c>
      <c r="C21" s="5">
        <v>70</v>
      </c>
      <c r="D21" s="61"/>
      <c r="E21" s="61"/>
      <c r="F21" s="65"/>
      <c r="G21" s="65"/>
    </row>
    <row r="22" spans="1:7" ht="30.75" customHeight="1">
      <c r="A22" s="63"/>
      <c r="B22" s="61"/>
      <c r="C22" s="5">
        <v>40</v>
      </c>
      <c r="D22" s="61"/>
      <c r="E22" s="61"/>
      <c r="F22" s="65"/>
      <c r="G22" s="65"/>
    </row>
    <row r="23" spans="1:7" ht="30.75" customHeight="1">
      <c r="A23" s="63"/>
      <c r="B23" s="5" t="s">
        <v>11</v>
      </c>
      <c r="C23" s="5">
        <v>20</v>
      </c>
      <c r="D23" s="61"/>
      <c r="E23" s="61"/>
      <c r="F23" s="65"/>
      <c r="G23" s="65"/>
    </row>
    <row r="24" spans="1:7" ht="24.75" customHeight="1">
      <c r="A24" s="7" t="s">
        <v>8</v>
      </c>
      <c r="B24" s="5">
        <v>5</v>
      </c>
      <c r="C24" s="5">
        <v>5</v>
      </c>
      <c r="D24" s="61"/>
      <c r="E24" s="61"/>
      <c r="F24" s="65"/>
      <c r="G24" s="65"/>
    </row>
    <row r="25" spans="1:7" ht="31.5" customHeight="1">
      <c r="A25" s="7" t="s">
        <v>7</v>
      </c>
      <c r="B25" s="61" t="s">
        <v>12</v>
      </c>
      <c r="C25" s="61"/>
      <c r="D25" s="61" t="s">
        <v>15</v>
      </c>
      <c r="E25" s="61"/>
      <c r="F25" s="66"/>
      <c r="G25" s="66"/>
    </row>
    <row r="26" spans="1:7" ht="48.75" customHeight="1">
      <c r="A26" s="67" t="s">
        <v>89</v>
      </c>
      <c r="B26" s="63"/>
      <c r="C26" s="63"/>
      <c r="D26" s="63"/>
      <c r="E26" s="63"/>
      <c r="F26" s="63"/>
      <c r="G26" s="63"/>
    </row>
    <row r="27" spans="1:7" ht="75" customHeight="1">
      <c r="A27" s="60" t="s">
        <v>81</v>
      </c>
      <c r="B27" s="61"/>
      <c r="C27" s="61"/>
      <c r="D27" s="61"/>
      <c r="E27" s="61"/>
      <c r="F27" s="61"/>
      <c r="G27" s="61"/>
    </row>
    <row r="28" spans="1:7" ht="30" customHeight="1">
      <c r="A28" s="62" t="s">
        <v>17</v>
      </c>
      <c r="B28" s="62" t="s">
        <v>18</v>
      </c>
      <c r="C28" s="62"/>
      <c r="D28" s="62" t="s">
        <v>19</v>
      </c>
      <c r="E28" s="62"/>
      <c r="F28" s="62" t="s">
        <v>3</v>
      </c>
      <c r="G28" s="62" t="s">
        <v>20</v>
      </c>
    </row>
    <row r="29" spans="1:7" ht="15">
      <c r="A29" s="62"/>
      <c r="B29" s="62"/>
      <c r="C29" s="62"/>
      <c r="D29" s="62"/>
      <c r="E29" s="62"/>
      <c r="F29" s="62"/>
      <c r="G29" s="62"/>
    </row>
    <row r="30" spans="1:7" ht="37.5" customHeight="1">
      <c r="A30" s="6" t="s">
        <v>22</v>
      </c>
      <c r="B30" s="71" t="s">
        <v>40</v>
      </c>
      <c r="C30" s="71"/>
      <c r="D30" s="71" t="s">
        <v>40</v>
      </c>
      <c r="E30" s="71"/>
      <c r="F30" s="68"/>
      <c r="G30" s="68"/>
    </row>
    <row r="31" spans="1:7" ht="75" customHeight="1">
      <c r="A31" s="6" t="s">
        <v>42</v>
      </c>
      <c r="B31" s="72" t="s">
        <v>41</v>
      </c>
      <c r="C31" s="72"/>
      <c r="D31" s="71"/>
      <c r="E31" s="71"/>
      <c r="F31" s="69"/>
      <c r="G31" s="69"/>
    </row>
    <row r="32" spans="1:7" ht="42.75" customHeight="1">
      <c r="A32" s="6" t="s">
        <v>26</v>
      </c>
      <c r="B32" s="73" t="s">
        <v>27</v>
      </c>
      <c r="C32" s="73"/>
      <c r="D32" s="71"/>
      <c r="E32" s="71"/>
      <c r="F32" s="69"/>
      <c r="G32" s="69"/>
    </row>
    <row r="33" spans="1:7" ht="42.75">
      <c r="A33" s="6" t="s">
        <v>21</v>
      </c>
      <c r="B33" s="71" t="s">
        <v>12</v>
      </c>
      <c r="C33" s="71"/>
      <c r="D33" s="71" t="s">
        <v>15</v>
      </c>
      <c r="E33" s="71"/>
      <c r="F33" s="70"/>
      <c r="G33" s="70"/>
    </row>
    <row r="34" spans="1:7" ht="48.75" customHeight="1">
      <c r="A34" s="67" t="s">
        <v>89</v>
      </c>
      <c r="B34" s="62"/>
      <c r="C34" s="62"/>
      <c r="D34" s="62"/>
      <c r="E34" s="62"/>
      <c r="F34" s="62"/>
      <c r="G34" s="62"/>
    </row>
    <row r="35" spans="1:7" ht="75" customHeight="1">
      <c r="A35" s="76" t="s">
        <v>80</v>
      </c>
      <c r="B35" s="77"/>
      <c r="C35" s="77"/>
      <c r="D35" s="77"/>
      <c r="E35" s="77"/>
      <c r="F35" s="77"/>
      <c r="G35" s="78"/>
    </row>
    <row r="36" spans="1:7" ht="30" customHeight="1">
      <c r="A36" s="79" t="s">
        <v>17</v>
      </c>
      <c r="B36" s="81" t="s">
        <v>18</v>
      </c>
      <c r="C36" s="82"/>
      <c r="D36" s="81" t="s">
        <v>19</v>
      </c>
      <c r="E36" s="82"/>
      <c r="F36" s="79" t="s">
        <v>3</v>
      </c>
      <c r="G36" s="79" t="s">
        <v>20</v>
      </c>
    </row>
    <row r="37" spans="1:7" ht="15">
      <c r="A37" s="80"/>
      <c r="B37" s="83"/>
      <c r="C37" s="84"/>
      <c r="D37" s="83"/>
      <c r="E37" s="84"/>
      <c r="F37" s="80"/>
      <c r="G37" s="80"/>
    </row>
    <row r="38" spans="1:7" ht="37.5" customHeight="1">
      <c r="A38" s="6" t="s">
        <v>22</v>
      </c>
      <c r="B38" s="74" t="s">
        <v>23</v>
      </c>
      <c r="C38" s="75"/>
      <c r="D38" s="74" t="s">
        <v>23</v>
      </c>
      <c r="E38" s="75"/>
      <c r="F38" s="68"/>
      <c r="G38" s="68"/>
    </row>
    <row r="39" spans="1:7" ht="85.5">
      <c r="A39" s="6" t="s">
        <v>24</v>
      </c>
      <c r="B39" s="85" t="s">
        <v>25</v>
      </c>
      <c r="C39" s="86"/>
      <c r="D39" s="74"/>
      <c r="E39" s="75"/>
      <c r="F39" s="69"/>
      <c r="G39" s="69"/>
    </row>
    <row r="40" spans="1:7" ht="42.75" customHeight="1">
      <c r="A40" s="6" t="s">
        <v>26</v>
      </c>
      <c r="B40" s="87" t="s">
        <v>27</v>
      </c>
      <c r="C40" s="88"/>
      <c r="D40" s="74"/>
      <c r="E40" s="75"/>
      <c r="F40" s="69"/>
      <c r="G40" s="69"/>
    </row>
    <row r="41" spans="1:7" ht="57">
      <c r="A41" s="6" t="s">
        <v>21</v>
      </c>
      <c r="B41" s="74" t="s">
        <v>12</v>
      </c>
      <c r="C41" s="75"/>
      <c r="D41" s="74" t="s">
        <v>15</v>
      </c>
      <c r="E41" s="75"/>
      <c r="F41" s="70"/>
      <c r="G41" s="70"/>
    </row>
    <row r="42" spans="1:7" ht="48.75" customHeight="1">
      <c r="A42" s="67" t="s">
        <v>89</v>
      </c>
      <c r="B42" s="62"/>
      <c r="C42" s="62"/>
      <c r="D42" s="62"/>
      <c r="E42" s="62"/>
      <c r="F42" s="62"/>
      <c r="G42" s="62"/>
    </row>
  </sheetData>
  <sheetProtection/>
  <mergeCells count="49">
    <mergeCell ref="A42:G42"/>
    <mergeCell ref="B38:C38"/>
    <mergeCell ref="D38:E38"/>
    <mergeCell ref="F38:F41"/>
    <mergeCell ref="G38:G41"/>
    <mergeCell ref="B39:C39"/>
    <mergeCell ref="D39:E39"/>
    <mergeCell ref="B40:C40"/>
    <mergeCell ref="D40:E40"/>
    <mergeCell ref="B41:C41"/>
    <mergeCell ref="B31:C31"/>
    <mergeCell ref="B32:C32"/>
    <mergeCell ref="D41:E41"/>
    <mergeCell ref="A35:G35"/>
    <mergeCell ref="A36:A37"/>
    <mergeCell ref="B36:C37"/>
    <mergeCell ref="D36:E37"/>
    <mergeCell ref="F36:F37"/>
    <mergeCell ref="G36:G37"/>
    <mergeCell ref="A26:G26"/>
    <mergeCell ref="F30:F33"/>
    <mergeCell ref="D31:E31"/>
    <mergeCell ref="B30:C30"/>
    <mergeCell ref="G30:G33"/>
    <mergeCell ref="G28:G29"/>
    <mergeCell ref="B33:C33"/>
    <mergeCell ref="D32:E32"/>
    <mergeCell ref="D33:E33"/>
    <mergeCell ref="D30:E30"/>
    <mergeCell ref="D16:E16"/>
    <mergeCell ref="A18:A23"/>
    <mergeCell ref="F17:F25"/>
    <mergeCell ref="G17:G25"/>
    <mergeCell ref="A34:G34"/>
    <mergeCell ref="B18:B20"/>
    <mergeCell ref="B21:B22"/>
    <mergeCell ref="B28:C29"/>
    <mergeCell ref="D28:E29"/>
    <mergeCell ref="F28:F29"/>
    <mergeCell ref="A15:G15"/>
    <mergeCell ref="A27:G27"/>
    <mergeCell ref="A28:A29"/>
    <mergeCell ref="B25:C25"/>
    <mergeCell ref="D18:D20"/>
    <mergeCell ref="D21:E22"/>
    <mergeCell ref="D23:E24"/>
    <mergeCell ref="D25:E25"/>
    <mergeCell ref="A16:A17"/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70" zoomScaleNormal="70" zoomScalePageLayoutView="0" workbookViewId="0" topLeftCell="A1">
      <selection activeCell="E22" sqref="E22"/>
    </sheetView>
  </sheetViews>
  <sheetFormatPr defaultColWidth="9.140625" defaultRowHeight="15"/>
  <cols>
    <col min="1" max="9" width="28.57421875" style="13" customWidth="1"/>
    <col min="10" max="16384" width="9.140625" style="13" customWidth="1"/>
  </cols>
  <sheetData>
    <row r="1" spans="1:9" ht="75" customHeight="1">
      <c r="A1" s="60" t="s">
        <v>86</v>
      </c>
      <c r="B1" s="60"/>
      <c r="C1" s="60"/>
      <c r="D1" s="60"/>
      <c r="E1" s="60"/>
      <c r="F1" s="60"/>
      <c r="G1" s="60"/>
      <c r="H1" s="60"/>
      <c r="I1" s="76"/>
    </row>
    <row r="2" spans="1:9" ht="124.5" customHeight="1">
      <c r="A2" s="14" t="s">
        <v>64</v>
      </c>
      <c r="B2" s="14" t="s">
        <v>90</v>
      </c>
      <c r="C2" s="57" t="s">
        <v>87</v>
      </c>
      <c r="D2" s="57" t="s">
        <v>88</v>
      </c>
      <c r="E2" s="14" t="s">
        <v>29</v>
      </c>
      <c r="F2" s="14" t="s">
        <v>65</v>
      </c>
      <c r="G2" s="14" t="s">
        <v>66</v>
      </c>
      <c r="H2" s="14" t="s">
        <v>67</v>
      </c>
      <c r="I2" s="14" t="s">
        <v>68</v>
      </c>
    </row>
    <row r="3" spans="1:9" ht="22.5" customHeight="1">
      <c r="A3" s="23" t="s">
        <v>69</v>
      </c>
      <c r="B3" s="15">
        <v>50</v>
      </c>
      <c r="C3" s="15">
        <v>7</v>
      </c>
      <c r="D3" s="15">
        <v>2</v>
      </c>
      <c r="E3" s="8" t="s">
        <v>35</v>
      </c>
      <c r="F3" s="8">
        <f>B3</f>
        <v>50</v>
      </c>
      <c r="G3" s="25">
        <f>F3</f>
        <v>50</v>
      </c>
      <c r="H3" s="16">
        <f>G3/B3*1/D3</f>
        <v>0.5</v>
      </c>
      <c r="I3" s="16">
        <f>G3/D3</f>
        <v>25</v>
      </c>
    </row>
    <row r="4" spans="1:9" ht="22.5" customHeight="1">
      <c r="A4" s="23" t="s">
        <v>70</v>
      </c>
      <c r="B4" s="15">
        <v>20</v>
      </c>
      <c r="C4" s="15">
        <v>10</v>
      </c>
      <c r="D4" s="15">
        <v>1</v>
      </c>
      <c r="E4" s="8">
        <f>0.1*B4</f>
        <v>2</v>
      </c>
      <c r="F4" s="17">
        <f>SQRT(D4/C4)*B4</f>
        <v>6.324555320336759</v>
      </c>
      <c r="G4" s="25">
        <f>IF(F4&lt;E4,E4,F4)</f>
        <v>6.324555320336759</v>
      </c>
      <c r="H4" s="18">
        <f>G4/B4*1/D4</f>
        <v>0.31622776601683794</v>
      </c>
      <c r="I4" s="18">
        <f>G4/D4</f>
        <v>6.324555320336759</v>
      </c>
    </row>
    <row r="5" spans="1:9" ht="22.5" customHeight="1">
      <c r="A5" s="23" t="s">
        <v>71</v>
      </c>
      <c r="B5" s="15">
        <v>15</v>
      </c>
      <c r="C5" s="15">
        <v>3</v>
      </c>
      <c r="D5" s="15">
        <v>2</v>
      </c>
      <c r="E5" s="8">
        <f>0.1*B5</f>
        <v>1.5</v>
      </c>
      <c r="F5" s="8">
        <f>D5/C5*B5</f>
        <v>10</v>
      </c>
      <c r="G5" s="25">
        <f>IF(F5&lt;E5,E5,F5)</f>
        <v>10</v>
      </c>
      <c r="H5" s="16">
        <f>G5/B5*1/D5</f>
        <v>0.3333333333333333</v>
      </c>
      <c r="I5" s="16">
        <f>G5/D5</f>
        <v>5</v>
      </c>
    </row>
    <row r="6" spans="1:9" s="22" customFormat="1" ht="30.75" customHeight="1">
      <c r="A6" s="19"/>
      <c r="B6" s="90" t="s">
        <v>73</v>
      </c>
      <c r="C6" s="90"/>
      <c r="D6" s="90"/>
      <c r="E6" s="20"/>
      <c r="F6" s="20"/>
      <c r="G6" s="21"/>
      <c r="H6" s="92" t="s">
        <v>31</v>
      </c>
      <c r="I6" s="92"/>
    </row>
    <row r="7" spans="1:9" s="24" customFormat="1" ht="75" customHeight="1">
      <c r="A7" s="89" t="s">
        <v>79</v>
      </c>
      <c r="B7" s="89"/>
      <c r="C7" s="89"/>
      <c r="D7" s="89"/>
      <c r="E7" s="89"/>
      <c r="F7" s="89"/>
      <c r="G7" s="89"/>
      <c r="H7" s="89"/>
      <c r="I7" s="89"/>
    </row>
    <row r="8" spans="1:9" s="24" customFormat="1" ht="75" customHeight="1">
      <c r="A8" s="23" t="s">
        <v>102</v>
      </c>
      <c r="B8" s="15">
        <v>15</v>
      </c>
      <c r="C8" s="15">
        <v>3</v>
      </c>
      <c r="D8" s="15">
        <v>1</v>
      </c>
      <c r="E8" s="59">
        <f>0.1*B8</f>
        <v>1.5</v>
      </c>
      <c r="F8" s="17">
        <f>D8/C8*B8</f>
        <v>5</v>
      </c>
      <c r="G8" s="26">
        <f>IF(F8&lt;E8,E8,F8)</f>
        <v>5</v>
      </c>
      <c r="H8" s="18">
        <f>G8/B8*1/D8</f>
        <v>0.3333333333333333</v>
      </c>
      <c r="I8" s="18">
        <f>G8/D8</f>
        <v>5</v>
      </c>
    </row>
    <row r="9" spans="1:9" ht="22.5" customHeight="1">
      <c r="A9" s="23" t="s">
        <v>103</v>
      </c>
      <c r="B9" s="15">
        <v>1</v>
      </c>
      <c r="C9" s="15">
        <v>3</v>
      </c>
      <c r="D9" s="15">
        <v>1</v>
      </c>
      <c r="E9" s="8">
        <f>0.1*B9</f>
        <v>0.1</v>
      </c>
      <c r="F9" s="17">
        <f>D9/C9*B9</f>
        <v>0.3333333333333333</v>
      </c>
      <c r="G9" s="26">
        <f>IF(F9&lt;E9,E9,F9)</f>
        <v>0.3333333333333333</v>
      </c>
      <c r="H9" s="18">
        <f>G9/B9*1/D9</f>
        <v>0.3333333333333333</v>
      </c>
      <c r="I9" s="18">
        <f>G9/D9</f>
        <v>0.3333333333333333</v>
      </c>
    </row>
    <row r="10" spans="2:10" ht="31.5" customHeight="1">
      <c r="B10" s="90" t="s">
        <v>73</v>
      </c>
      <c r="C10" s="90"/>
      <c r="D10" s="90"/>
      <c r="E10"/>
      <c r="H10" s="91" t="s">
        <v>31</v>
      </c>
      <c r="I10" s="91"/>
      <c r="J10"/>
    </row>
    <row r="11" spans="2:5" ht="15">
      <c r="B11"/>
      <c r="C11"/>
      <c r="D11"/>
      <c r="E11"/>
    </row>
    <row r="12" spans="2:5" ht="15">
      <c r="B12"/>
      <c r="C12"/>
      <c r="D12"/>
      <c r="E12"/>
    </row>
  </sheetData>
  <sheetProtection/>
  <mergeCells count="6">
    <mergeCell ref="A1:I1"/>
    <mergeCell ref="A7:I7"/>
    <mergeCell ref="B6:D6"/>
    <mergeCell ref="B10:D10"/>
    <mergeCell ref="H10:I10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9" width="28.57421875" style="13" customWidth="1"/>
    <col min="10" max="16384" width="9.140625" style="13" customWidth="1"/>
  </cols>
  <sheetData>
    <row r="1" spans="1:9" s="55" customFormat="1" ht="75" customHeight="1">
      <c r="A1" s="93" t="s">
        <v>100</v>
      </c>
      <c r="B1" s="93"/>
      <c r="C1" s="93"/>
      <c r="D1" s="93"/>
      <c r="E1" s="93"/>
      <c r="F1" s="93"/>
      <c r="G1" s="93"/>
      <c r="H1" s="93"/>
      <c r="I1" s="94"/>
    </row>
    <row r="2" spans="1:9" s="55" customFormat="1" ht="126.75" customHeight="1">
      <c r="A2" s="14" t="s">
        <v>64</v>
      </c>
      <c r="B2" s="14" t="s">
        <v>90</v>
      </c>
      <c r="C2" s="57" t="s">
        <v>87</v>
      </c>
      <c r="D2" s="57" t="s">
        <v>88</v>
      </c>
      <c r="E2" s="14" t="s">
        <v>29</v>
      </c>
      <c r="F2" s="14" t="s">
        <v>74</v>
      </c>
      <c r="G2" s="14" t="s">
        <v>66</v>
      </c>
      <c r="H2" s="14" t="s">
        <v>75</v>
      </c>
      <c r="I2" s="14" t="s">
        <v>76</v>
      </c>
    </row>
    <row r="3" spans="1:9" s="55" customFormat="1" ht="22.5" customHeight="1">
      <c r="A3" s="14" t="s">
        <v>77</v>
      </c>
      <c r="B3" s="15">
        <v>140</v>
      </c>
      <c r="C3" s="15">
        <v>3</v>
      </c>
      <c r="D3" s="15">
        <v>2</v>
      </c>
      <c r="E3" s="8" t="s">
        <v>35</v>
      </c>
      <c r="F3" s="8">
        <f>B3</f>
        <v>140</v>
      </c>
      <c r="G3" s="25">
        <f>F3</f>
        <v>140</v>
      </c>
      <c r="H3" s="16">
        <f>G3/B3*1/D3</f>
        <v>0.5</v>
      </c>
      <c r="I3" s="16">
        <f>G3/D3</f>
        <v>70</v>
      </c>
    </row>
    <row r="4" spans="1:9" s="55" customFormat="1" ht="22.5" customHeight="1">
      <c r="A4" s="23" t="s">
        <v>78</v>
      </c>
      <c r="B4" s="15">
        <v>70</v>
      </c>
      <c r="C4" s="15">
        <v>3</v>
      </c>
      <c r="D4" s="15">
        <v>2</v>
      </c>
      <c r="E4" s="8">
        <f>0.1*B4</f>
        <v>7</v>
      </c>
      <c r="F4" s="17">
        <f>SQRT(D4/C4)*B4</f>
        <v>57.154760664940824</v>
      </c>
      <c r="G4" s="25">
        <f>F4</f>
        <v>57.154760664940824</v>
      </c>
      <c r="H4" s="18">
        <f>G4/B4*1/D4</f>
        <v>0.408248290463863</v>
      </c>
      <c r="I4" s="18">
        <f>G4/D4</f>
        <v>28.577380332470412</v>
      </c>
    </row>
    <row r="5" spans="1:9" s="55" customFormat="1" ht="22.5" customHeight="1">
      <c r="A5" s="23">
        <v>20</v>
      </c>
      <c r="B5" s="15">
        <v>20</v>
      </c>
      <c r="C5" s="15">
        <v>4</v>
      </c>
      <c r="D5" s="15">
        <v>3</v>
      </c>
      <c r="E5" s="8">
        <f>0.1*B5</f>
        <v>2</v>
      </c>
      <c r="F5" s="17">
        <f>D5/C5*B5</f>
        <v>15</v>
      </c>
      <c r="G5" s="25">
        <f>F5</f>
        <v>15</v>
      </c>
      <c r="H5" s="52">
        <f>G5/B5*1/D5</f>
        <v>0.25</v>
      </c>
      <c r="I5" s="52">
        <f>G5/D5</f>
        <v>5</v>
      </c>
    </row>
    <row r="6" spans="1:9" s="56" customFormat="1" ht="32.25" customHeight="1">
      <c r="A6" s="19"/>
      <c r="B6" s="90" t="s">
        <v>73</v>
      </c>
      <c r="C6" s="90"/>
      <c r="D6" s="90"/>
      <c r="E6" s="20"/>
      <c r="F6" s="53"/>
      <c r="G6" s="54"/>
      <c r="H6" s="92" t="s">
        <v>31</v>
      </c>
      <c r="I6" s="92"/>
    </row>
    <row r="7" spans="1:9" s="55" customFormat="1" ht="75" customHeight="1">
      <c r="A7" s="95" t="s">
        <v>101</v>
      </c>
      <c r="B7" s="95"/>
      <c r="C7" s="95"/>
      <c r="D7" s="95"/>
      <c r="E7" s="95"/>
      <c r="F7" s="96"/>
      <c r="G7" s="96"/>
      <c r="H7" s="96"/>
      <c r="I7" s="97"/>
    </row>
    <row r="8" spans="1:9" s="55" customFormat="1" ht="22.5" customHeight="1">
      <c r="A8" s="23" t="s">
        <v>72</v>
      </c>
      <c r="B8" s="15">
        <v>5</v>
      </c>
      <c r="C8" s="15">
        <v>11</v>
      </c>
      <c r="D8" s="15">
        <v>1</v>
      </c>
      <c r="E8" s="8">
        <f>10%*B8</f>
        <v>0.5</v>
      </c>
      <c r="F8" s="17">
        <f>D8/C8*B8</f>
        <v>0.4545454545454546</v>
      </c>
      <c r="G8" s="25">
        <f>IF(F8&lt;E8,E8,F8)</f>
        <v>0.5</v>
      </c>
      <c r="H8" s="16">
        <f>G8/B8*1/D8</f>
        <v>0.1</v>
      </c>
      <c r="I8" s="16">
        <f>G8/D8</f>
        <v>0.5</v>
      </c>
    </row>
    <row r="9" spans="2:9" ht="43.5" customHeight="1">
      <c r="B9" s="90" t="s">
        <v>73</v>
      </c>
      <c r="C9" s="90"/>
      <c r="D9" s="90"/>
      <c r="H9" s="92" t="s">
        <v>31</v>
      </c>
      <c r="I9" s="92"/>
    </row>
  </sheetData>
  <sheetProtection/>
  <mergeCells count="6">
    <mergeCell ref="A1:I1"/>
    <mergeCell ref="A7:I7"/>
    <mergeCell ref="B6:D6"/>
    <mergeCell ref="B9:D9"/>
    <mergeCell ref="H6:I6"/>
    <mergeCell ref="H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selection activeCell="E38" sqref="E38"/>
    </sheetView>
  </sheetViews>
  <sheetFormatPr defaultColWidth="9.140625" defaultRowHeight="15"/>
  <cols>
    <col min="1" max="9" width="28.57421875" style="0" customWidth="1"/>
  </cols>
  <sheetData>
    <row r="1" spans="1:9" ht="75" customHeight="1">
      <c r="A1" s="93" t="s">
        <v>91</v>
      </c>
      <c r="B1" s="93"/>
      <c r="C1" s="93"/>
      <c r="D1" s="93"/>
      <c r="E1" s="93"/>
      <c r="F1" s="93"/>
      <c r="G1" s="93"/>
      <c r="H1" s="93"/>
      <c r="I1" s="94"/>
    </row>
    <row r="2" spans="1:9" ht="52.5" customHeight="1">
      <c r="A2" s="29" t="s">
        <v>17</v>
      </c>
      <c r="B2" s="30" t="s">
        <v>28</v>
      </c>
      <c r="C2" s="30" t="s">
        <v>87</v>
      </c>
      <c r="D2" s="57" t="s">
        <v>88</v>
      </c>
      <c r="E2" s="31" t="s">
        <v>29</v>
      </c>
      <c r="F2" s="32" t="s">
        <v>30</v>
      </c>
      <c r="G2" s="32" t="s">
        <v>32</v>
      </c>
      <c r="H2" s="30" t="s">
        <v>33</v>
      </c>
      <c r="I2" s="30" t="s">
        <v>34</v>
      </c>
    </row>
    <row r="3" spans="1:9" ht="22.5" customHeight="1">
      <c r="A3" s="29" t="s">
        <v>36</v>
      </c>
      <c r="B3" s="33">
        <v>200</v>
      </c>
      <c r="C3" s="33">
        <v>1</v>
      </c>
      <c r="D3" s="33">
        <v>1</v>
      </c>
      <c r="E3" s="34" t="s">
        <v>35</v>
      </c>
      <c r="F3" s="35">
        <f>B3</f>
        <v>200</v>
      </c>
      <c r="G3" s="35">
        <f>F3</f>
        <v>200</v>
      </c>
      <c r="H3" s="36">
        <f>F3/B3*1/D3</f>
        <v>1</v>
      </c>
      <c r="I3" s="36">
        <f>F3/D3</f>
        <v>200</v>
      </c>
    </row>
    <row r="4" spans="1:9" ht="22.5" customHeight="1">
      <c r="A4" s="29" t="s">
        <v>37</v>
      </c>
      <c r="B4" s="33">
        <v>100</v>
      </c>
      <c r="C4" s="33">
        <v>3</v>
      </c>
      <c r="D4" s="33">
        <v>2</v>
      </c>
      <c r="E4" s="34" t="s">
        <v>35</v>
      </c>
      <c r="F4" s="35">
        <f>B4</f>
        <v>100</v>
      </c>
      <c r="G4" s="35">
        <f>F4</f>
        <v>100</v>
      </c>
      <c r="H4" s="36">
        <f>F4/B4*1/D4</f>
        <v>0.5</v>
      </c>
      <c r="I4" s="36">
        <f>F4/D4</f>
        <v>50</v>
      </c>
    </row>
    <row r="5" spans="1:9" ht="22.5" customHeight="1">
      <c r="A5" s="29" t="s">
        <v>38</v>
      </c>
      <c r="B5" s="33">
        <v>50</v>
      </c>
      <c r="C5" s="33">
        <v>3</v>
      </c>
      <c r="D5" s="33">
        <v>1</v>
      </c>
      <c r="E5" s="34" t="s">
        <v>35</v>
      </c>
      <c r="F5" s="35">
        <f>B5</f>
        <v>50</v>
      </c>
      <c r="G5" s="35">
        <f>F5</f>
        <v>50</v>
      </c>
      <c r="H5" s="36">
        <f>F5/B5*1/D5</f>
        <v>1</v>
      </c>
      <c r="I5" s="36">
        <f>F5/D5</f>
        <v>50</v>
      </c>
    </row>
    <row r="6" spans="1:9" ht="22.5" customHeight="1">
      <c r="A6" s="105" t="s">
        <v>97</v>
      </c>
      <c r="B6" s="106"/>
      <c r="C6" s="106"/>
      <c r="D6" s="106"/>
      <c r="E6" s="106"/>
      <c r="F6" s="106"/>
      <c r="G6" s="106"/>
      <c r="H6" s="106"/>
      <c r="I6" s="106"/>
    </row>
    <row r="7" spans="1:9" s="27" customFormat="1" ht="22.5" customHeight="1">
      <c r="A7" s="43"/>
      <c r="B7" s="44"/>
      <c r="C7" s="44"/>
      <c r="D7" s="44"/>
      <c r="E7" s="45"/>
      <c r="F7" s="46"/>
      <c r="G7" s="46"/>
      <c r="H7" s="47"/>
      <c r="I7" s="47"/>
    </row>
    <row r="8" s="28" customFormat="1" ht="31.5" customHeight="1"/>
    <row r="9" spans="1:9" s="28" customFormat="1" ht="60" customHeight="1">
      <c r="A9" s="29" t="s">
        <v>17</v>
      </c>
      <c r="B9" s="30" t="s">
        <v>28</v>
      </c>
      <c r="C9" s="30" t="s">
        <v>87</v>
      </c>
      <c r="D9" s="57" t="s">
        <v>88</v>
      </c>
      <c r="E9" s="31" t="s">
        <v>29</v>
      </c>
      <c r="F9" s="32" t="s">
        <v>30</v>
      </c>
      <c r="G9" s="32" t="s">
        <v>32</v>
      </c>
      <c r="H9" s="30" t="s">
        <v>33</v>
      </c>
      <c r="I9" s="30" t="s">
        <v>34</v>
      </c>
    </row>
    <row r="10" spans="1:9" s="28" customFormat="1" ht="22.5" customHeight="1">
      <c r="A10" s="29" t="s">
        <v>36</v>
      </c>
      <c r="B10" s="33">
        <v>300</v>
      </c>
      <c r="C10" s="33">
        <v>1</v>
      </c>
      <c r="D10" s="33">
        <v>1</v>
      </c>
      <c r="E10" s="34" t="s">
        <v>35</v>
      </c>
      <c r="F10" s="35">
        <f>B10</f>
        <v>300</v>
      </c>
      <c r="G10" s="35">
        <f>F10</f>
        <v>300</v>
      </c>
      <c r="H10" s="36">
        <f>F10/B10*1/D10</f>
        <v>1</v>
      </c>
      <c r="I10" s="36">
        <f>F10/D10</f>
        <v>300</v>
      </c>
    </row>
    <row r="11" spans="1:9" s="28" customFormat="1" ht="22.5" customHeight="1">
      <c r="A11" s="29" t="s">
        <v>37</v>
      </c>
      <c r="B11" s="33">
        <v>150</v>
      </c>
      <c r="C11" s="33">
        <v>3</v>
      </c>
      <c r="D11" s="33">
        <v>2</v>
      </c>
      <c r="E11" s="34" t="s">
        <v>35</v>
      </c>
      <c r="F11" s="35">
        <f>B11</f>
        <v>150</v>
      </c>
      <c r="G11" s="35">
        <f>F11</f>
        <v>150</v>
      </c>
      <c r="H11" s="36">
        <f>F11/B11*1/D11</f>
        <v>0.5</v>
      </c>
      <c r="I11" s="36">
        <f>F11/D11</f>
        <v>75</v>
      </c>
    </row>
    <row r="12" spans="1:9" s="28" customFormat="1" ht="22.5" customHeight="1">
      <c r="A12" s="29" t="s">
        <v>38</v>
      </c>
      <c r="B12" s="33">
        <v>75</v>
      </c>
      <c r="C12" s="33">
        <v>3</v>
      </c>
      <c r="D12" s="33">
        <v>1</v>
      </c>
      <c r="E12" s="34" t="s">
        <v>35</v>
      </c>
      <c r="F12" s="35">
        <f>B12</f>
        <v>75</v>
      </c>
      <c r="G12" s="35">
        <f>F12</f>
        <v>75</v>
      </c>
      <c r="H12" s="36">
        <f>F12/B12*1/D12</f>
        <v>1</v>
      </c>
      <c r="I12" s="36">
        <f>F12/D12</f>
        <v>75</v>
      </c>
    </row>
    <row r="13" spans="1:9" s="28" customFormat="1" ht="22.5" customHeight="1">
      <c r="A13" s="105" t="s">
        <v>98</v>
      </c>
      <c r="B13" s="106"/>
      <c r="C13" s="106"/>
      <c r="D13" s="106"/>
      <c r="E13" s="106"/>
      <c r="F13" s="106"/>
      <c r="G13" s="106"/>
      <c r="H13" s="106"/>
      <c r="I13" s="106"/>
    </row>
    <row r="14" spans="1:9" s="28" customFormat="1" ht="41.25" customHeight="1">
      <c r="A14" s="13"/>
      <c r="B14" s="98" t="s">
        <v>39</v>
      </c>
      <c r="C14" s="98"/>
      <c r="D14" s="98"/>
      <c r="E14" s="13"/>
      <c r="F14" s="13"/>
      <c r="G14" s="13"/>
      <c r="H14" s="99" t="s">
        <v>31</v>
      </c>
      <c r="I14" s="100"/>
    </row>
    <row r="15" spans="1:9" ht="75" customHeight="1">
      <c r="A15" s="95" t="s">
        <v>92</v>
      </c>
      <c r="B15" s="95"/>
      <c r="C15" s="95"/>
      <c r="D15" s="95"/>
      <c r="E15" s="95"/>
      <c r="F15" s="95"/>
      <c r="G15" s="95"/>
      <c r="H15" s="95"/>
      <c r="I15" s="107"/>
    </row>
    <row r="16" spans="1:9" ht="75" customHeight="1">
      <c r="A16" s="29" t="s">
        <v>17</v>
      </c>
      <c r="B16" s="30" t="s">
        <v>28</v>
      </c>
      <c r="C16" s="30" t="s">
        <v>87</v>
      </c>
      <c r="D16" s="57" t="s">
        <v>88</v>
      </c>
      <c r="E16" s="31" t="s">
        <v>29</v>
      </c>
      <c r="F16" s="32" t="s">
        <v>30</v>
      </c>
      <c r="G16" s="32" t="s">
        <v>32</v>
      </c>
      <c r="H16" s="30" t="s">
        <v>33</v>
      </c>
      <c r="I16" s="30" t="s">
        <v>34</v>
      </c>
    </row>
    <row r="17" spans="1:9" ht="22.5" customHeight="1">
      <c r="A17" s="29" t="s">
        <v>36</v>
      </c>
      <c r="B17" s="33">
        <v>80</v>
      </c>
      <c r="C17" s="33">
        <v>2</v>
      </c>
      <c r="D17" s="33">
        <v>1</v>
      </c>
      <c r="E17" s="34">
        <f>10%*B17</f>
        <v>8</v>
      </c>
      <c r="F17" s="35">
        <f>SQRT(D17/C17)*B17</f>
        <v>56.568542494923804</v>
      </c>
      <c r="G17" s="35">
        <f>IF(F17&lt;E17,E17,F17)</f>
        <v>56.568542494923804</v>
      </c>
      <c r="H17" s="36">
        <f>F17/B17*1/D17</f>
        <v>0.7071067811865476</v>
      </c>
      <c r="I17" s="36">
        <f>G17/D17</f>
        <v>56.568542494923804</v>
      </c>
    </row>
    <row r="18" spans="1:9" ht="22.5" customHeight="1">
      <c r="A18" s="29" t="s">
        <v>37</v>
      </c>
      <c r="B18" s="33">
        <v>20</v>
      </c>
      <c r="C18" s="33">
        <v>2</v>
      </c>
      <c r="D18" s="33">
        <v>1</v>
      </c>
      <c r="E18" s="34">
        <f>10%*B18</f>
        <v>2</v>
      </c>
      <c r="F18" s="35">
        <f>SQRT(D18/C18)*B18</f>
        <v>14.142135623730951</v>
      </c>
      <c r="G18" s="35">
        <f>IF(F18&lt;E18,E18,F18)</f>
        <v>14.142135623730951</v>
      </c>
      <c r="H18" s="36">
        <f>F18/B18*1/D18</f>
        <v>0.7071067811865476</v>
      </c>
      <c r="I18" s="36">
        <f>G18/D18</f>
        <v>14.142135623730951</v>
      </c>
    </row>
    <row r="19" spans="1:9" ht="22.5" customHeight="1">
      <c r="A19" s="29" t="s">
        <v>38</v>
      </c>
      <c r="B19" s="33">
        <v>20</v>
      </c>
      <c r="C19" s="33">
        <v>5</v>
      </c>
      <c r="D19" s="33">
        <v>1</v>
      </c>
      <c r="E19" s="34">
        <f>10%*B19</f>
        <v>2</v>
      </c>
      <c r="F19" s="35">
        <f>SQRT(D19/C19)*B19</f>
        <v>8.94427190999916</v>
      </c>
      <c r="G19" s="35">
        <f>IF(F19&lt;E19,E19,F19)</f>
        <v>8.94427190999916</v>
      </c>
      <c r="H19" s="36">
        <f>F19/B19*1/D19</f>
        <v>0.447213595499958</v>
      </c>
      <c r="I19" s="36">
        <f>G19/D19</f>
        <v>8.94427190999916</v>
      </c>
    </row>
    <row r="20" spans="1:9" ht="36.75" customHeight="1">
      <c r="A20" s="101" t="s">
        <v>95</v>
      </c>
      <c r="B20" s="102"/>
      <c r="C20" s="102"/>
      <c r="D20" s="102"/>
      <c r="E20" s="102"/>
      <c r="F20" s="102"/>
      <c r="G20" s="102"/>
      <c r="H20" s="102"/>
      <c r="I20" s="102"/>
    </row>
    <row r="21" spans="1:9" s="28" customFormat="1" ht="22.5" customHeight="1">
      <c r="A21" s="38"/>
      <c r="B21" s="48"/>
      <c r="C21" s="48"/>
      <c r="D21" s="48"/>
      <c r="E21" s="49"/>
      <c r="F21" s="50"/>
      <c r="G21" s="50"/>
      <c r="H21" s="51"/>
      <c r="I21" s="51"/>
    </row>
    <row r="22" s="28" customFormat="1" ht="28.5" customHeight="1"/>
    <row r="23" spans="1:9" s="28" customFormat="1" ht="45" customHeight="1">
      <c r="A23" s="29" t="s">
        <v>17</v>
      </c>
      <c r="B23" s="30" t="s">
        <v>28</v>
      </c>
      <c r="C23" s="30" t="s">
        <v>87</v>
      </c>
      <c r="D23" s="57" t="s">
        <v>88</v>
      </c>
      <c r="E23" s="31" t="s">
        <v>29</v>
      </c>
      <c r="F23" s="32" t="s">
        <v>30</v>
      </c>
      <c r="G23" s="32" t="s">
        <v>32</v>
      </c>
      <c r="H23" s="30" t="s">
        <v>33</v>
      </c>
      <c r="I23" s="30" t="s">
        <v>34</v>
      </c>
    </row>
    <row r="24" spans="1:9" s="28" customFormat="1" ht="45" customHeight="1">
      <c r="A24" s="29" t="s">
        <v>36</v>
      </c>
      <c r="B24" s="33">
        <v>100</v>
      </c>
      <c r="C24" s="33">
        <v>2</v>
      </c>
      <c r="D24" s="33">
        <v>1</v>
      </c>
      <c r="E24" s="34">
        <f>10%*B24</f>
        <v>10</v>
      </c>
      <c r="F24" s="35">
        <f>SQRT(D24/C24)*B24</f>
        <v>70.71067811865476</v>
      </c>
      <c r="G24" s="35">
        <f>IF(F24&lt;E24,E24,F24)</f>
        <v>70.71067811865476</v>
      </c>
      <c r="H24" s="36">
        <f>F24/B24*1/D24</f>
        <v>0.7071067811865476</v>
      </c>
      <c r="I24" s="36">
        <f>G24/D24</f>
        <v>70.71067811865476</v>
      </c>
    </row>
    <row r="25" spans="1:9" s="28" customFormat="1" ht="45" customHeight="1">
      <c r="A25" s="29" t="s">
        <v>37</v>
      </c>
      <c r="B25" s="33">
        <v>20</v>
      </c>
      <c r="C25" s="33">
        <v>2</v>
      </c>
      <c r="D25" s="33">
        <v>1</v>
      </c>
      <c r="E25" s="34">
        <f>10%*B25</f>
        <v>2</v>
      </c>
      <c r="F25" s="35">
        <f>SQRT(D25/C25)*B25</f>
        <v>14.142135623730951</v>
      </c>
      <c r="G25" s="35">
        <f>IF(F25&lt;E25,E25,F25)</f>
        <v>14.142135623730951</v>
      </c>
      <c r="H25" s="36">
        <f>F25/B25*1/D25</f>
        <v>0.7071067811865476</v>
      </c>
      <c r="I25" s="36">
        <f>G25/D25</f>
        <v>14.142135623730951</v>
      </c>
    </row>
    <row r="26" spans="1:9" s="28" customFormat="1" ht="45" customHeight="1">
      <c r="A26" s="29" t="s">
        <v>38</v>
      </c>
      <c r="B26" s="33">
        <v>20</v>
      </c>
      <c r="C26" s="33">
        <v>5</v>
      </c>
      <c r="D26" s="33">
        <v>1</v>
      </c>
      <c r="E26" s="34">
        <f>10%*B26</f>
        <v>2</v>
      </c>
      <c r="F26" s="35">
        <f>SQRT(D26/C26)*B26</f>
        <v>8.94427190999916</v>
      </c>
      <c r="G26" s="35">
        <f>IF(F26&lt;E26,E26,F26)</f>
        <v>8.94427190999916</v>
      </c>
      <c r="H26" s="36">
        <f>F26/B26*1/D26</f>
        <v>0.447213595499958</v>
      </c>
      <c r="I26" s="36">
        <f>G26/D26</f>
        <v>8.94427190999916</v>
      </c>
    </row>
    <row r="27" spans="1:9" s="28" customFormat="1" ht="45" customHeight="1">
      <c r="A27" s="101" t="s">
        <v>96</v>
      </c>
      <c r="B27" s="102"/>
      <c r="C27" s="102"/>
      <c r="D27" s="102"/>
      <c r="E27" s="102"/>
      <c r="F27" s="102"/>
      <c r="G27" s="102"/>
      <c r="H27" s="102"/>
      <c r="I27" s="102"/>
    </row>
    <row r="28" spans="1:9" s="28" customFormat="1" ht="45" customHeight="1">
      <c r="A28" s="37"/>
      <c r="B28" s="98" t="s">
        <v>39</v>
      </c>
      <c r="C28" s="98"/>
      <c r="D28" s="98"/>
      <c r="E28" s="38"/>
      <c r="F28" s="38"/>
      <c r="G28" s="38"/>
      <c r="H28" s="99" t="s">
        <v>31</v>
      </c>
      <c r="I28" s="100"/>
    </row>
    <row r="29" spans="1:9" ht="75" customHeight="1">
      <c r="A29" s="107" t="s">
        <v>93</v>
      </c>
      <c r="B29" s="108"/>
      <c r="C29" s="108"/>
      <c r="D29" s="108"/>
      <c r="E29" s="108"/>
      <c r="F29" s="108"/>
      <c r="G29" s="108"/>
      <c r="H29" s="108"/>
      <c r="I29" s="108"/>
    </row>
    <row r="30" spans="1:9" s="4" customFormat="1" ht="75" customHeight="1">
      <c r="A30" s="29" t="s">
        <v>17</v>
      </c>
      <c r="B30" s="30" t="s">
        <v>28</v>
      </c>
      <c r="C30" s="30" t="s">
        <v>87</v>
      </c>
      <c r="D30" s="30" t="s">
        <v>88</v>
      </c>
      <c r="E30" s="31" t="s">
        <v>29</v>
      </c>
      <c r="F30" s="32" t="s">
        <v>30</v>
      </c>
      <c r="G30" s="32" t="s">
        <v>32</v>
      </c>
      <c r="H30" s="30" t="s">
        <v>33</v>
      </c>
      <c r="I30" s="30" t="s">
        <v>34</v>
      </c>
    </row>
    <row r="31" spans="1:9" s="4" customFormat="1" ht="22.5" customHeight="1">
      <c r="A31" s="29" t="s">
        <v>36</v>
      </c>
      <c r="B31" s="39">
        <v>20</v>
      </c>
      <c r="C31" s="40">
        <v>2</v>
      </c>
      <c r="D31" s="40">
        <v>1</v>
      </c>
      <c r="E31" s="34">
        <f>10%*B31</f>
        <v>2</v>
      </c>
      <c r="F31" s="35">
        <f>D31/C31*B31</f>
        <v>10</v>
      </c>
      <c r="G31" s="35">
        <f>IF(F31&lt;E31,E31,F31)</f>
        <v>10</v>
      </c>
      <c r="H31" s="58">
        <f>(F31/B31)*(1/D31)</f>
        <v>0.5</v>
      </c>
      <c r="I31" s="58">
        <f>G31/D31</f>
        <v>10</v>
      </c>
    </row>
    <row r="32" spans="1:9" s="4" customFormat="1" ht="22.5" customHeight="1">
      <c r="A32" s="29" t="s">
        <v>37</v>
      </c>
      <c r="B32" s="39">
        <v>5</v>
      </c>
      <c r="C32" s="40">
        <v>3</v>
      </c>
      <c r="D32" s="40">
        <v>3</v>
      </c>
      <c r="E32" s="34">
        <f>10%*B32</f>
        <v>0.5</v>
      </c>
      <c r="F32" s="35">
        <f>D32/C32*B32</f>
        <v>5</v>
      </c>
      <c r="G32" s="35">
        <f>IF(F32&lt;E32,E32,F32)</f>
        <v>5</v>
      </c>
      <c r="H32" s="58">
        <f>F32/B32*1/D32</f>
        <v>0.3333333333333333</v>
      </c>
      <c r="I32" s="58">
        <f>G32/D32</f>
        <v>1.6666666666666667</v>
      </c>
    </row>
    <row r="33" spans="1:9" s="4" customFormat="1" ht="22.5" customHeight="1">
      <c r="A33" s="29" t="s">
        <v>38</v>
      </c>
      <c r="B33" s="39">
        <v>5</v>
      </c>
      <c r="C33" s="40">
        <v>11</v>
      </c>
      <c r="D33" s="40">
        <v>2</v>
      </c>
      <c r="E33" s="34">
        <f>10%*B33</f>
        <v>0.5</v>
      </c>
      <c r="F33" s="35">
        <f>D33/C33*B33</f>
        <v>0.9090909090909092</v>
      </c>
      <c r="G33" s="35">
        <f>IF(F33&lt;E33,E33,F33)</f>
        <v>0.9090909090909092</v>
      </c>
      <c r="H33" s="58">
        <f>F33/B33*1/D33</f>
        <v>0.09090909090909091</v>
      </c>
      <c r="I33" s="58">
        <f>G33/D33</f>
        <v>0.4545454545454546</v>
      </c>
    </row>
    <row r="34" spans="1:9" s="4" customFormat="1" ht="22.5" customHeight="1">
      <c r="A34" s="102" t="s">
        <v>99</v>
      </c>
      <c r="B34" s="102"/>
      <c r="C34" s="102"/>
      <c r="D34" s="102"/>
      <c r="E34" s="102"/>
      <c r="F34" s="102"/>
      <c r="G34" s="102"/>
      <c r="H34" s="102"/>
      <c r="I34" s="102"/>
    </row>
    <row r="35" spans="1:9" ht="41.25" customHeight="1">
      <c r="A35" s="13"/>
      <c r="B35" s="98" t="s">
        <v>39</v>
      </c>
      <c r="C35" s="98"/>
      <c r="D35" s="98"/>
      <c r="E35" s="41"/>
      <c r="F35" s="42"/>
      <c r="G35" s="42"/>
      <c r="H35" s="103" t="s">
        <v>31</v>
      </c>
      <c r="I35" s="104"/>
    </row>
    <row r="36" spans="5:7" ht="15">
      <c r="E36" s="3"/>
      <c r="F36" s="2"/>
      <c r="G36" s="2"/>
    </row>
    <row r="37" spans="5:7" ht="15">
      <c r="E37" s="3"/>
      <c r="F37" s="2"/>
      <c r="G37" s="2"/>
    </row>
    <row r="38" spans="5:7" ht="15">
      <c r="E38" s="3"/>
      <c r="F38" s="2"/>
      <c r="G38" s="2"/>
    </row>
    <row r="39" spans="5:7" ht="15">
      <c r="E39" s="3"/>
      <c r="F39" s="2"/>
      <c r="G39" s="2"/>
    </row>
    <row r="40" spans="5:7" ht="15">
      <c r="E40" s="1"/>
      <c r="F40" s="2"/>
      <c r="G40" s="2"/>
    </row>
    <row r="41" spans="5:7" ht="15">
      <c r="E41" s="1"/>
      <c r="F41" s="2"/>
      <c r="G41" s="2"/>
    </row>
    <row r="42" spans="5:7" ht="15">
      <c r="E42" s="1"/>
      <c r="F42" s="2"/>
      <c r="G42" s="2"/>
    </row>
    <row r="43" spans="5:7" ht="15">
      <c r="E43" s="1"/>
      <c r="F43" s="2"/>
      <c r="G43" s="2"/>
    </row>
    <row r="44" spans="5:7" ht="15">
      <c r="E44" s="1"/>
      <c r="F44" s="2"/>
      <c r="G44" s="2"/>
    </row>
    <row r="45" spans="5:7" ht="15">
      <c r="E45" s="3"/>
      <c r="F45" s="2"/>
      <c r="G45" s="2"/>
    </row>
    <row r="46" spans="5:7" ht="15">
      <c r="E46" s="3"/>
      <c r="F46" s="2"/>
      <c r="G46" s="2"/>
    </row>
    <row r="47" spans="5:7" ht="15">
      <c r="E47" s="3"/>
      <c r="F47" s="2"/>
      <c r="G47" s="2"/>
    </row>
    <row r="48" spans="5:7" ht="15">
      <c r="E48" s="3"/>
      <c r="F48" s="2"/>
      <c r="G48" s="2"/>
    </row>
  </sheetData>
  <sheetProtection/>
  <mergeCells count="14">
    <mergeCell ref="A6:I6"/>
    <mergeCell ref="A20:I20"/>
    <mergeCell ref="A34:I34"/>
    <mergeCell ref="A1:I1"/>
    <mergeCell ref="A15:I15"/>
    <mergeCell ref="A29:I29"/>
    <mergeCell ref="H28:I28"/>
    <mergeCell ref="A13:I13"/>
    <mergeCell ref="B14:D14"/>
    <mergeCell ref="H14:I14"/>
    <mergeCell ref="A27:I27"/>
    <mergeCell ref="B28:D28"/>
    <mergeCell ref="B35:D35"/>
    <mergeCell ref="H35:I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monika.bartnik</cp:lastModifiedBy>
  <dcterms:created xsi:type="dcterms:W3CDTF">2019-04-26T06:24:24Z</dcterms:created>
  <dcterms:modified xsi:type="dcterms:W3CDTF">2021-03-02T10:06:51Z</dcterms:modified>
  <cp:category/>
  <cp:version/>
  <cp:contentType/>
  <cp:contentStatus/>
</cp:coreProperties>
</file>